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อ.จักรพงค์บ้านหลุง65\เวปไซต์บ้านหลุง67\"/>
    </mc:Choice>
  </mc:AlternateContent>
  <bookViews>
    <workbookView xWindow="0" yWindow="0" windowWidth="20490" windowHeight="7155" tabRatio="620"/>
  </bookViews>
  <sheets>
    <sheet name="แบบคำนวณอัตรากำลัง" sheetId="15" r:id="rId1"/>
    <sheet name="Sheet1" sheetId="14" state="hidden" r:id="rId2"/>
    <sheet name="ปริมาณงานสถานศึกษา" sheetId="11" state="hidden" r:id="rId3"/>
  </sheets>
  <calcPr calcId="162913"/>
</workbook>
</file>

<file path=xl/calcChain.xml><?xml version="1.0" encoding="utf-8"?>
<calcChain xmlns="http://schemas.openxmlformats.org/spreadsheetml/2006/main">
  <c r="H25" i="15" l="1"/>
  <c r="C19" i="15"/>
  <c r="D18" i="15"/>
  <c r="D17" i="15"/>
  <c r="H16" i="15"/>
  <c r="D16" i="15"/>
  <c r="I15" i="15"/>
  <c r="D15" i="15"/>
  <c r="I14" i="15"/>
  <c r="D14" i="15"/>
  <c r="I13" i="15"/>
  <c r="D13" i="15"/>
  <c r="H12" i="15"/>
  <c r="C12" i="15"/>
  <c r="I11" i="15"/>
  <c r="D11" i="15"/>
  <c r="I10" i="15"/>
  <c r="D10" i="15"/>
  <c r="I9" i="15"/>
  <c r="D9" i="15"/>
  <c r="C20" i="15" l="1"/>
  <c r="I12" i="15"/>
  <c r="I16" i="15"/>
  <c r="H17" i="15"/>
  <c r="D19" i="15"/>
  <c r="D12" i="15"/>
  <c r="H18" i="15" l="1"/>
  <c r="C25" i="15" s="1"/>
  <c r="I17" i="15"/>
  <c r="D20" i="15"/>
  <c r="D25" i="15" l="1"/>
  <c r="E25" i="15" s="1"/>
  <c r="I25" i="15" s="1"/>
  <c r="I18" i="15"/>
  <c r="H24" i="11" l="1"/>
  <c r="C18" i="11"/>
  <c r="D17" i="11"/>
  <c r="H16" i="11"/>
  <c r="D16" i="11"/>
  <c r="I15" i="11"/>
  <c r="D15" i="11"/>
  <c r="I14" i="11"/>
  <c r="D14" i="11"/>
  <c r="I13" i="11"/>
  <c r="D13" i="11"/>
  <c r="H12" i="11"/>
  <c r="D12" i="11"/>
  <c r="I11" i="11"/>
  <c r="C11" i="11"/>
  <c r="I10" i="11"/>
  <c r="D10" i="11"/>
  <c r="I9" i="11"/>
  <c r="D9" i="11"/>
  <c r="I12" i="11" l="1"/>
  <c r="H17" i="11"/>
  <c r="D11" i="11"/>
  <c r="C19" i="11"/>
  <c r="H18" i="11" s="1"/>
  <c r="I16" i="11"/>
  <c r="D18" i="11"/>
  <c r="I17" i="11" l="1"/>
  <c r="D24" i="11" s="1"/>
  <c r="D19" i="11"/>
  <c r="C24" i="11"/>
  <c r="I18" i="11" l="1"/>
  <c r="E24" i="11"/>
  <c r="I24" i="11" s="1"/>
</calcChain>
</file>

<file path=xl/sharedStrings.xml><?xml version="1.0" encoding="utf-8"?>
<sst xmlns="http://schemas.openxmlformats.org/spreadsheetml/2006/main" count="118" uniqueCount="63">
  <si>
    <t>รวม</t>
  </si>
  <si>
    <t>ชั้นเรียน</t>
  </si>
  <si>
    <t>จำนวน</t>
  </si>
  <si>
    <t>ห้องเรียน</t>
  </si>
  <si>
    <t>นักเรียน</t>
  </si>
  <si>
    <t>อนุบาล ปีที่ 1</t>
  </si>
  <si>
    <t>อนุบาล ปีที่ 2</t>
  </si>
  <si>
    <t>รวมก่อนประถมศึกษา</t>
  </si>
  <si>
    <t>ประถมศึกษา ปีที่ 1</t>
  </si>
  <si>
    <t>ประถมศึกษา ปีที่ 2</t>
  </si>
  <si>
    <t>ประถมศึกษา ปีที่ 3</t>
  </si>
  <si>
    <t>ประถมศึกษา ปีที่ 4</t>
  </si>
  <si>
    <t>ประถมศึกษา ปีที่ 5</t>
  </si>
  <si>
    <t>ประถมศึกษา ปีที่ 6</t>
  </si>
  <si>
    <t>รวมประถมศึกษา</t>
  </si>
  <si>
    <t>มัธยมศึกษา ปีที่ 1</t>
  </si>
  <si>
    <t>มัธยมศึกษา ปีที่ 2</t>
  </si>
  <si>
    <t>มัธยมศึกษา ปีที่ 3</t>
  </si>
  <si>
    <t>รวมมัธยมต้น</t>
  </si>
  <si>
    <t>มัธยมศึกษา ปีที่ 4</t>
  </si>
  <si>
    <t>มัธยมศึกษา ปีที่ 5</t>
  </si>
  <si>
    <t>มัธยมศึกษา ปีที่ 6</t>
  </si>
  <si>
    <t>รวมมัธยมปลาย</t>
  </si>
  <si>
    <t>รวมทั้งสิ้น</t>
  </si>
  <si>
    <t>ครูตามเกณฑ์</t>
  </si>
  <si>
    <t>ครูตาม จ.18</t>
  </si>
  <si>
    <t>-ขาด/เกิน</t>
  </si>
  <si>
    <t xml:space="preserve">แบบรายงานปริมาณงานของสถานศึกษา </t>
  </si>
  <si>
    <t>1. โรงเรียน...........................</t>
  </si>
  <si>
    <t>ตำบล ..................................</t>
  </si>
  <si>
    <t>อำเภอ...................................</t>
  </si>
  <si>
    <t>จังหวัด....................................</t>
  </si>
  <si>
    <t>สำนักงานเขตพื้นที่การศึกษา...........................</t>
  </si>
  <si>
    <t>2. รายละเอียดเกี่ยวกับห้องเรียนและนักเรียน</t>
  </si>
  <si>
    <t>รวมมัธยมศึกษาทั้งสิ้น</t>
  </si>
  <si>
    <t>รวมประถมศึกษาทั้งสิ้น</t>
  </si>
  <si>
    <t>3. อัตรากำลังข้าราชการครูฯ</t>
  </si>
  <si>
    <t>บริหาร</t>
  </si>
  <si>
    <t>ครูสอน</t>
  </si>
  <si>
    <t xml:space="preserve">  คือ  แถบสูตรการคำนวณ ห้ามลบหรือแก้ไข</t>
  </si>
  <si>
    <t xml:space="preserve">             2. ข้อมูลครู จ.18 ในช่องครูผู้สอน ขอให้หักจำนวน </t>
  </si>
  <si>
    <t>หมายเหตุ  1. ข้อมูลนักเรียนและข้อมูลอัตรากำลังครู ณ ปัจจุบัน (ณ 10 มิถุนายน 2559)</t>
  </si>
  <si>
    <t xml:space="preserve">                 ครูเกษียณอายุราชการ ปี 2559 ออกก่อนการคำนวณครู</t>
  </si>
  <si>
    <t>อนุบาล 3 ขวบ</t>
  </si>
  <si>
    <t>สำนักงานเขตพื้นที่การศึกษาประถมศึกษานครราชสีมา เขต 5</t>
  </si>
  <si>
    <t>จังหวัดนครราชสีมา</t>
  </si>
  <si>
    <t>กรณีจำนวนนักเรียน 1-40 คน</t>
  </si>
  <si>
    <t>เกณฑ์ครู</t>
  </si>
  <si>
    <t xml:space="preserve"> 1 - 20 </t>
  </si>
  <si>
    <t>21 -30</t>
  </si>
  <si>
    <t>31 - 40</t>
  </si>
  <si>
    <t>นร.มากกว่า 40 สูตรคำนวณให้</t>
  </si>
  <si>
    <t>กรอกเอง</t>
  </si>
  <si>
    <t>กรอกข้อมูลเฉพาะช่องสีขาวเท่านั้น</t>
  </si>
  <si>
    <t xml:space="preserve">    ขอรับรองว่าข้อมูลถูกต้อง</t>
  </si>
  <si>
    <t>(จำนวนครูตาม จ.18 เฉพาะครูประจำการ ไม่รวม พนง./อตจ.)</t>
  </si>
  <si>
    <t>1. โรงเรียนบ้านหลุง(ใหม่บุรพาคม)</t>
  </si>
  <si>
    <t>ตำบลสระจรเข้</t>
  </si>
  <si>
    <t>อำเภอด่านขุนทด</t>
  </si>
  <si>
    <t xml:space="preserve">                   14/มิ.ย./ 2567</t>
  </si>
  <si>
    <t>ผู้อำนวยการโรงเรียนบ้านหลุง(ใหม่บุรพาคม)</t>
  </si>
  <si>
    <t xml:space="preserve">                 (นายจักรพงค์  อริยานุวัฒน์)</t>
  </si>
  <si>
    <t xml:space="preserve">             ลงชื่อ นายจักรพงค์  อริยานุวัฒน์)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</si>
</sst>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b/>
      <sz val="10"/>
      <name val="Arial"/>
      <family val="2"/>
    </font>
    <font>
      <b/>
      <sz val="20"/>
      <name val="Cordia New"/>
      <family val="2"/>
    </font>
    <font>
      <sz val="16"/>
      <name val="TH SarabunPSK"/>
      <family val="2"/>
    </font>
    <font>
      <sz val="14"/>
      <color rgb="FF002060"/>
      <name val="Cordia New"/>
      <family val="2"/>
    </font>
    <font>
      <b/>
      <sz val="16"/>
      <name val="TH SarabunPSK"/>
      <family val="2"/>
    </font>
    <font>
      <sz val="14"/>
      <color rgb="FFFF0000"/>
      <name val="Cordia New"/>
      <family val="2"/>
    </font>
    <font>
      <b/>
      <sz val="14"/>
      <color rgb="FFFF0000"/>
      <name val="Cordia New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6"/>
      <color rgb="FF002060"/>
      <name val="TH SarabunPSK"/>
      <family val="2"/>
    </font>
    <font>
      <sz val="1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0" xfId="0" applyFont="1"/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6" xfId="0" applyFill="1" applyBorder="1" applyAlignment="1" applyProtection="1">
      <alignment horizontal="center" shrinkToFit="1"/>
      <protection locked="0"/>
    </xf>
    <xf numFmtId="1" fontId="2" fillId="2" borderId="6" xfId="0" applyNumberFormat="1" applyFont="1" applyFill="1" applyBorder="1" applyAlignment="1">
      <alignment horizontal="center" shrinkToFit="1"/>
    </xf>
    <xf numFmtId="0" fontId="2" fillId="0" borderId="6" xfId="0" applyFont="1" applyBorder="1"/>
    <xf numFmtId="0" fontId="2" fillId="2" borderId="6" xfId="0" applyFont="1" applyFill="1" applyBorder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7" fillId="0" borderId="0" xfId="1" applyFont="1"/>
    <xf numFmtId="0" fontId="9" fillId="0" borderId="0" xfId="1" applyFont="1"/>
    <xf numFmtId="0" fontId="9" fillId="2" borderId="6" xfId="1" applyFont="1" applyFill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12" fillId="0" borderId="0" xfId="0" applyFont="1"/>
    <xf numFmtId="0" fontId="7" fillId="2" borderId="6" xfId="1" applyFont="1" applyFill="1" applyBorder="1"/>
    <xf numFmtId="0" fontId="7" fillId="0" borderId="0" xfId="1" applyFont="1" applyAlignment="1">
      <alignment horizontal="center"/>
    </xf>
    <xf numFmtId="17" fontId="7" fillId="0" borderId="6" xfId="1" applyNumberFormat="1" applyFont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7" fillId="0" borderId="0" xfId="1" applyFont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/>
    </xf>
    <xf numFmtId="0" fontId="9" fillId="0" borderId="0" xfId="1" applyFont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/>
    </xf>
    <xf numFmtId="0" fontId="7" fillId="0" borderId="0" xfId="1" applyFont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shrinkToFit="1"/>
    </xf>
    <xf numFmtId="0" fontId="15" fillId="0" borderId="0" xfId="1" applyFont="1"/>
    <xf numFmtId="0" fontId="9" fillId="2" borderId="6" xfId="1" applyFont="1" applyFill="1" applyBorder="1"/>
    <xf numFmtId="0" fontId="9" fillId="0" borderId="0" xfId="1" applyFont="1" applyAlignment="1">
      <alignment vertical="center"/>
    </xf>
    <xf numFmtId="0" fontId="9" fillId="0" borderId="15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7" fillId="2" borderId="6" xfId="1" applyFont="1" applyFill="1" applyBorder="1" applyAlignment="1">
      <alignment horizontal="center" shrinkToFit="1"/>
    </xf>
    <xf numFmtId="1" fontId="7" fillId="2" borderId="6" xfId="1" applyNumberFormat="1" applyFont="1" applyFill="1" applyBorder="1" applyAlignment="1">
      <alignment horizontal="center" shrinkToFit="1"/>
    </xf>
    <xf numFmtId="0" fontId="7" fillId="2" borderId="6" xfId="1" applyFont="1" applyFill="1" applyBorder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25" xfId="1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 applyProtection="1">
      <alignment horizontal="center" vertical="center" shrinkToFit="1"/>
      <protection locked="0"/>
    </xf>
    <xf numFmtId="0" fontId="7" fillId="0" borderId="14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7" fillId="0" borderId="13" xfId="1" applyFont="1" applyBorder="1" applyAlignment="1" applyProtection="1">
      <alignment horizontal="center" vertical="center" shrinkToFit="1"/>
      <protection locked="0"/>
    </xf>
    <xf numFmtId="0" fontId="7" fillId="0" borderId="12" xfId="1" applyFont="1" applyBorder="1" applyAlignment="1" applyProtection="1">
      <alignment horizontal="center" vertical="center" shrinkToFit="1"/>
      <protection locked="0"/>
    </xf>
    <xf numFmtId="0" fontId="7" fillId="0" borderId="6" xfId="1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2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25" xfId="1" applyFont="1" applyBorder="1" applyProtection="1">
      <protection locked="0"/>
    </xf>
    <xf numFmtId="0" fontId="7" fillId="0" borderId="24" xfId="1" applyFont="1" applyBorder="1" applyProtection="1">
      <protection locked="0"/>
    </xf>
    <xf numFmtId="0" fontId="7" fillId="0" borderId="10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19" xfId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9" fillId="2" borderId="15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7" fillId="0" borderId="25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9" fillId="3" borderId="0" xfId="1" applyFont="1" applyFill="1" applyAlignment="1">
      <alignment horizontal="center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9" fillId="0" borderId="4" xfId="1" quotePrefix="1" applyFont="1" applyBorder="1" applyAlignment="1">
      <alignment horizontal="center" vertical="center"/>
    </xf>
    <xf numFmtId="0" fontId="9" fillId="0" borderId="5" xfId="1" quotePrefix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</cellXfs>
  <cellStyles count="4">
    <cellStyle name="Comma 2" xfId="3"/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colors>
    <mruColors>
      <color rgb="FF00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242455</xdr:colOff>
      <xdr:row>38</xdr:row>
      <xdr:rowOff>0</xdr:rowOff>
    </xdr:from>
    <xdr:ext cx="1610608" cy="858496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A5431949-BB42-4460-9EB3-E1C119580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9D3D1C7F-19DF-4011-897E-685D499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BA03CAD1-1612-4972-8FE7-A2906856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A1E61E70-6422-4BFB-8E38-7BA4D79E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B460BD7F-485B-4595-9B7A-728C042BD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F17F657A-FD04-4966-A0D6-F540FB0D8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0FB9B8F3-79DB-4B78-8F45-45C0D985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41B16E94-5889-44DB-9923-BAD3A15E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  <xdr:oneCellAnchor>
    <xdr:from>
      <xdr:col>6</xdr:col>
      <xdr:colOff>242455</xdr:colOff>
      <xdr:row>38</xdr:row>
      <xdr:rowOff>0</xdr:rowOff>
    </xdr:from>
    <xdr:ext cx="1610608" cy="858496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BA0B910C-4FA7-4D39-8872-19F257970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705" y="7568046"/>
          <a:ext cx="1610608" cy="85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262758</xdr:colOff>
      <xdr:row>26</xdr:row>
      <xdr:rowOff>123825</xdr:rowOff>
    </xdr:from>
    <xdr:to>
      <xdr:col>8</xdr:col>
      <xdr:colOff>539750</xdr:colOff>
      <xdr:row>31</xdr:row>
      <xdr:rowOff>177800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470603" y="7349687"/>
          <a:ext cx="2225785" cy="14225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endParaRPr lang="th-TH" sz="600" b="1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1400" b="0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ลงชื่อ ………...……………………..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      (</a:t>
          </a:r>
          <a:r>
            <a:rPr lang="en-US" sz="1400" b="0" i="0" strike="noStrike">
              <a:solidFill>
                <a:srgbClr val="000000"/>
              </a:solidFill>
              <a:latin typeface="Cordia New"/>
              <a:cs typeface="Cordia New"/>
            </a:rPr>
            <a:t>                                 </a:t>
          </a: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)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ตำแหน่ง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วัน/เดือน/ปี                         2559</a:t>
          </a: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5"/>
  <sheetViews>
    <sheetView tabSelected="1" zoomScale="115" zoomScaleNormal="115" zoomScaleSheetLayoutView="100" workbookViewId="0">
      <selection activeCell="C28" sqref="C28"/>
    </sheetView>
  </sheetViews>
  <sheetFormatPr defaultColWidth="9.140625" defaultRowHeight="21"/>
  <cols>
    <col min="1" max="1" width="2.85546875" style="34" customWidth="1"/>
    <col min="2" max="2" width="19.85546875" style="34" customWidth="1"/>
    <col min="3" max="3" width="8.85546875" style="34" customWidth="1"/>
    <col min="4" max="4" width="9.140625" style="34" customWidth="1"/>
    <col min="5" max="5" width="7.42578125" style="34" customWidth="1"/>
    <col min="6" max="6" width="10.5703125" style="34" customWidth="1"/>
    <col min="7" max="7" width="9.7109375" style="34" customWidth="1"/>
    <col min="8" max="8" width="9" style="34" customWidth="1"/>
    <col min="9" max="9" width="13.85546875" style="34" customWidth="1"/>
    <col min="10" max="10" width="9.140625" style="34"/>
    <col min="11" max="11" width="15" style="41" customWidth="1"/>
    <col min="12" max="12" width="14.140625" style="34" customWidth="1"/>
    <col min="13" max="13" width="9.140625" style="41"/>
    <col min="14" max="16384" width="9.140625" style="34"/>
  </cols>
  <sheetData>
    <row r="1" spans="1:14">
      <c r="A1" s="97" t="s">
        <v>27</v>
      </c>
      <c r="B1" s="97"/>
      <c r="C1" s="97"/>
      <c r="D1" s="97"/>
      <c r="E1" s="97"/>
      <c r="F1" s="97"/>
      <c r="G1" s="97"/>
      <c r="H1" s="97"/>
      <c r="I1" s="97"/>
      <c r="K1" s="90" t="s">
        <v>53</v>
      </c>
      <c r="L1" s="90"/>
    </row>
    <row r="2" spans="1:14">
      <c r="K2" s="88" t="s">
        <v>46</v>
      </c>
      <c r="L2" s="89"/>
    </row>
    <row r="3" spans="1:14">
      <c r="A3" s="67" t="s">
        <v>56</v>
      </c>
      <c r="B3" s="67"/>
      <c r="C3" s="67"/>
      <c r="D3" s="67" t="s">
        <v>57</v>
      </c>
      <c r="E3" s="67"/>
      <c r="F3" s="67"/>
      <c r="G3" s="67" t="s">
        <v>58</v>
      </c>
      <c r="H3" s="68"/>
      <c r="I3" s="68"/>
      <c r="K3" s="36" t="s">
        <v>24</v>
      </c>
      <c r="L3" s="36" t="s">
        <v>52</v>
      </c>
    </row>
    <row r="4" spans="1:14">
      <c r="A4" s="67"/>
      <c r="B4" s="67" t="s">
        <v>45</v>
      </c>
      <c r="C4" s="67"/>
      <c r="D4" s="67" t="s">
        <v>44</v>
      </c>
      <c r="E4" s="68"/>
      <c r="F4" s="69"/>
      <c r="G4" s="67"/>
      <c r="H4" s="67"/>
      <c r="I4" s="68"/>
      <c r="K4" s="43" t="s">
        <v>4</v>
      </c>
      <c r="L4" s="43" t="s">
        <v>47</v>
      </c>
    </row>
    <row r="5" spans="1:14">
      <c r="A5" s="67" t="s">
        <v>33</v>
      </c>
      <c r="B5" s="68"/>
      <c r="C5" s="68"/>
      <c r="D5" s="68"/>
      <c r="E5" s="68" t="s">
        <v>55</v>
      </c>
      <c r="F5" s="68"/>
      <c r="G5" s="68"/>
      <c r="H5" s="68"/>
      <c r="I5" s="68"/>
      <c r="K5" s="42" t="s">
        <v>48</v>
      </c>
      <c r="L5" s="37">
        <v>2</v>
      </c>
    </row>
    <row r="6" spans="1:14">
      <c r="A6" s="35"/>
      <c r="K6" s="38" t="s">
        <v>49</v>
      </c>
      <c r="L6" s="37">
        <v>3</v>
      </c>
    </row>
    <row r="7" spans="1:14">
      <c r="A7" s="44"/>
      <c r="B7" s="98" t="s">
        <v>1</v>
      </c>
      <c r="C7" s="45" t="s">
        <v>2</v>
      </c>
      <c r="D7" s="46" t="s">
        <v>2</v>
      </c>
      <c r="E7" s="100"/>
      <c r="F7" s="98" t="s">
        <v>1</v>
      </c>
      <c r="G7" s="101"/>
      <c r="H7" s="45" t="s">
        <v>2</v>
      </c>
      <c r="I7" s="46" t="s">
        <v>2</v>
      </c>
      <c r="K7" s="38" t="s">
        <v>50</v>
      </c>
      <c r="L7" s="37">
        <v>4</v>
      </c>
      <c r="M7" s="35"/>
    </row>
    <row r="8" spans="1:14">
      <c r="A8" s="44"/>
      <c r="B8" s="99"/>
      <c r="C8" s="47" t="s">
        <v>4</v>
      </c>
      <c r="D8" s="48" t="s">
        <v>3</v>
      </c>
      <c r="E8" s="100"/>
      <c r="F8" s="99"/>
      <c r="G8" s="102"/>
      <c r="H8" s="47" t="s">
        <v>4</v>
      </c>
      <c r="I8" s="48" t="s">
        <v>3</v>
      </c>
      <c r="K8" s="35" t="s">
        <v>51</v>
      </c>
      <c r="L8" s="35"/>
    </row>
    <row r="9" spans="1:14">
      <c r="A9" s="44"/>
      <c r="B9" s="49" t="s">
        <v>43</v>
      </c>
      <c r="C9" s="70">
        <v>25</v>
      </c>
      <c r="D9" s="50">
        <f>IF(C9=0,0,IF(C9&lt;10,1,IF(MOD(C9,30)&lt;10,ROUNDDOWN(C9/30,0),ROUNDUP(C9/30,0))))</f>
        <v>1</v>
      </c>
      <c r="E9" s="51"/>
      <c r="F9" s="103" t="s">
        <v>15</v>
      </c>
      <c r="G9" s="104"/>
      <c r="H9" s="75">
        <v>25</v>
      </c>
      <c r="I9" s="53">
        <f>IF(H9=0,0,IF(H9&lt;10,1,IF(MOD(H9,35)&lt;10,ROUNDDOWN(H9/35,0),ROUNDUP(H9/35,0))))</f>
        <v>1</v>
      </c>
    </row>
    <row r="10" spans="1:14">
      <c r="A10" s="44"/>
      <c r="B10" s="49" t="s">
        <v>5</v>
      </c>
      <c r="C10" s="71">
        <v>0</v>
      </c>
      <c r="D10" s="50">
        <f t="shared" ref="D10:D11" si="0">IF(C10=0,0,IF(C10&lt;10,1,IF(MOD(C10,30)&lt;10,ROUNDDOWN(C10/30,0),ROUNDUP(C10/30,0))))</f>
        <v>0</v>
      </c>
      <c r="E10" s="54"/>
      <c r="F10" s="91" t="s">
        <v>16</v>
      </c>
      <c r="G10" s="92"/>
      <c r="H10" s="71">
        <v>24</v>
      </c>
      <c r="I10" s="50">
        <f t="shared" ref="I10:I11" si="1">IF(H10=0,0,IF(H10&lt;10,1,IF(MOD(H10,35)&lt;10,ROUNDDOWN(H10/35,0),ROUNDUP(H10/35,0))))</f>
        <v>1</v>
      </c>
      <c r="N10" s="68"/>
    </row>
    <row r="11" spans="1:14">
      <c r="A11" s="44"/>
      <c r="B11" s="55" t="s">
        <v>6</v>
      </c>
      <c r="C11" s="72">
        <v>10</v>
      </c>
      <c r="D11" s="50">
        <f t="shared" si="0"/>
        <v>1</v>
      </c>
      <c r="E11" s="54"/>
      <c r="F11" s="93" t="s">
        <v>17</v>
      </c>
      <c r="G11" s="94"/>
      <c r="H11" s="74">
        <v>15</v>
      </c>
      <c r="I11" s="56">
        <f t="shared" si="1"/>
        <v>1</v>
      </c>
    </row>
    <row r="12" spans="1:14">
      <c r="A12" s="44"/>
      <c r="B12" s="57" t="s">
        <v>7</v>
      </c>
      <c r="C12" s="57">
        <f>SUM(C9:C11)</f>
        <v>35</v>
      </c>
      <c r="D12" s="58">
        <f>SUM(D9:D11)</f>
        <v>2</v>
      </c>
      <c r="E12" s="54"/>
      <c r="F12" s="95" t="s">
        <v>18</v>
      </c>
      <c r="G12" s="96"/>
      <c r="H12" s="57">
        <f>SUM(H9:H11)</f>
        <v>64</v>
      </c>
      <c r="I12" s="36">
        <f>SUM(I9:I11)</f>
        <v>3</v>
      </c>
    </row>
    <row r="13" spans="1:14">
      <c r="A13" s="44"/>
      <c r="B13" s="52" t="s">
        <v>8</v>
      </c>
      <c r="C13" s="73">
        <v>20</v>
      </c>
      <c r="D13" s="50">
        <f>IF(C13=0,0,IF(C13&lt;10,1,IF(MOD(C13,30)&lt;10,ROUNDDOWN(C13/30,0),ROUNDUP(C13/30,0))))</f>
        <v>1</v>
      </c>
      <c r="E13" s="54"/>
      <c r="F13" s="91" t="s">
        <v>19</v>
      </c>
      <c r="G13" s="92"/>
      <c r="H13" s="75">
        <v>0</v>
      </c>
      <c r="I13" s="53">
        <f>IF(H13=0,0,IF(H13&lt;10,1,IF(MOD(H13,35)&lt;10,ROUNDDOWN(H13/35,0),ROUNDUP(H13/35,0))))</f>
        <v>0</v>
      </c>
    </row>
    <row r="14" spans="1:14">
      <c r="A14" s="44"/>
      <c r="B14" s="49" t="s">
        <v>9</v>
      </c>
      <c r="C14" s="71">
        <v>20</v>
      </c>
      <c r="D14" s="50">
        <f t="shared" ref="D14:D18" si="2">IF(C14=0,0,IF(C14&lt;10,1,IF(MOD(C14,30)&lt;10,ROUNDDOWN(C14/30,0),ROUNDUP(C14/30,0))))</f>
        <v>1</v>
      </c>
      <c r="E14" s="54"/>
      <c r="F14" s="91" t="s">
        <v>20</v>
      </c>
      <c r="G14" s="92"/>
      <c r="H14" s="71">
        <v>0</v>
      </c>
      <c r="I14" s="50">
        <f t="shared" ref="I14:I15" si="3">IF(H14=0,0,IF(H14&lt;10,1,IF(MOD(H14,35)&lt;10,ROUNDDOWN(H14/35,0),ROUNDUP(H14/35,0))))</f>
        <v>0</v>
      </c>
    </row>
    <row r="15" spans="1:14">
      <c r="A15" s="44"/>
      <c r="B15" s="49" t="s">
        <v>10</v>
      </c>
      <c r="C15" s="71">
        <v>25</v>
      </c>
      <c r="D15" s="50">
        <f t="shared" si="2"/>
        <v>1</v>
      </c>
      <c r="E15" s="54"/>
      <c r="F15" s="93" t="s">
        <v>21</v>
      </c>
      <c r="G15" s="94"/>
      <c r="H15" s="74">
        <v>0</v>
      </c>
      <c r="I15" s="56">
        <f t="shared" si="3"/>
        <v>0</v>
      </c>
    </row>
    <row r="16" spans="1:14">
      <c r="A16" s="44"/>
      <c r="B16" s="49" t="s">
        <v>11</v>
      </c>
      <c r="C16" s="71">
        <v>24</v>
      </c>
      <c r="D16" s="50">
        <f t="shared" si="2"/>
        <v>1</v>
      </c>
      <c r="E16" s="54"/>
      <c r="F16" s="95" t="s">
        <v>22</v>
      </c>
      <c r="G16" s="96"/>
      <c r="H16" s="57">
        <f>SUM(H13:H15)</f>
        <v>0</v>
      </c>
      <c r="I16" s="58">
        <f>SUM(I13:I15)</f>
        <v>0</v>
      </c>
    </row>
    <row r="17" spans="1:9">
      <c r="A17" s="44"/>
      <c r="B17" s="49" t="s">
        <v>12</v>
      </c>
      <c r="C17" s="71">
        <v>24</v>
      </c>
      <c r="D17" s="50">
        <f t="shared" si="2"/>
        <v>1</v>
      </c>
      <c r="E17" s="54"/>
      <c r="F17" s="95" t="s">
        <v>34</v>
      </c>
      <c r="G17" s="96"/>
      <c r="H17" s="57">
        <f>SUM(H12)+H16</f>
        <v>64</v>
      </c>
      <c r="I17" s="58">
        <f>SUM(I12)+I16</f>
        <v>3</v>
      </c>
    </row>
    <row r="18" spans="1:9">
      <c r="A18" s="44"/>
      <c r="B18" s="55" t="s">
        <v>13</v>
      </c>
      <c r="C18" s="72">
        <v>27</v>
      </c>
      <c r="D18" s="50">
        <f t="shared" si="2"/>
        <v>1</v>
      </c>
      <c r="E18" s="54"/>
      <c r="F18" s="95" t="s">
        <v>23</v>
      </c>
      <c r="G18" s="96"/>
      <c r="H18" s="57">
        <f>SUM(C20)+H17</f>
        <v>239</v>
      </c>
      <c r="I18" s="58">
        <f>SUM(D20)+I17</f>
        <v>11</v>
      </c>
    </row>
    <row r="19" spans="1:9">
      <c r="A19" s="44"/>
      <c r="B19" s="57" t="s">
        <v>14</v>
      </c>
      <c r="C19" s="57">
        <f>SUM(C13:C18)</f>
        <v>140</v>
      </c>
      <c r="D19" s="58">
        <f>SUM(D13:D18)</f>
        <v>6</v>
      </c>
      <c r="E19" s="59"/>
      <c r="F19" s="59"/>
      <c r="G19" s="59"/>
      <c r="H19" s="59"/>
      <c r="I19" s="59"/>
    </row>
    <row r="20" spans="1:9">
      <c r="A20" s="44"/>
      <c r="B20" s="60" t="s">
        <v>35</v>
      </c>
      <c r="C20" s="36">
        <f>SUM(C19,C12)</f>
        <v>175</v>
      </c>
      <c r="D20" s="36">
        <f>SUM(D19,D12)</f>
        <v>8</v>
      </c>
      <c r="F20" s="44"/>
      <c r="H20" s="61"/>
      <c r="I20" s="61"/>
    </row>
    <row r="21" spans="1:9">
      <c r="A21" s="44"/>
      <c r="F21" s="44"/>
      <c r="H21" s="61"/>
      <c r="I21" s="61"/>
    </row>
    <row r="22" spans="1:9">
      <c r="A22" s="44"/>
      <c r="B22" s="68"/>
      <c r="C22" s="61" t="s">
        <v>36</v>
      </c>
      <c r="F22" s="44"/>
    </row>
    <row r="23" spans="1:9">
      <c r="B23" s="35"/>
      <c r="C23" s="105" t="s">
        <v>24</v>
      </c>
      <c r="D23" s="106"/>
      <c r="E23" s="107"/>
      <c r="F23" s="108" t="s">
        <v>25</v>
      </c>
      <c r="G23" s="109"/>
      <c r="H23" s="110"/>
      <c r="I23" s="111" t="s">
        <v>26</v>
      </c>
    </row>
    <row r="24" spans="1:9">
      <c r="C24" s="62" t="s">
        <v>37</v>
      </c>
      <c r="D24" s="37" t="s">
        <v>38</v>
      </c>
      <c r="E24" s="63" t="s">
        <v>0</v>
      </c>
      <c r="F24" s="62" t="s">
        <v>37</v>
      </c>
      <c r="G24" s="37" t="s">
        <v>38</v>
      </c>
      <c r="H24" s="63" t="s">
        <v>0</v>
      </c>
      <c r="I24" s="112"/>
    </row>
    <row r="25" spans="1:9">
      <c r="C25" s="64">
        <f>IF(H18&lt;=40,0,1)+IF(H18&lt;=119,0,IF(H18&lt;=719,1,IF(H18&lt;=1079,2,IF(H18&lt;=1679,3,4))))</f>
        <v>2</v>
      </c>
      <c r="D25" s="65">
        <f>IF(AND(H18&lt;=119,C12+C19&gt;0,C12+C19&lt;=40),"กรอก",ROUND((IF(H18&lt;1,0,IF(AND(H18&lt;=119,C12+C19&lt;=80,C12+C19&gt;40),6,IF(AND(H18&lt;=119,C12+C19&lt;=119,C12+C19&gt;80),8,((D12*20)/20)+((D19*25)/20)))))+(SUM(I12)*30)/20+(SUM(I16)*35)/20,0))</f>
        <v>14</v>
      </c>
      <c r="E25" s="36">
        <f>SUM(C25:D25)</f>
        <v>16</v>
      </c>
      <c r="F25" s="76">
        <v>1</v>
      </c>
      <c r="G25" s="76">
        <v>14</v>
      </c>
      <c r="H25" s="66">
        <f>SUM(F25:G25)</f>
        <v>15</v>
      </c>
      <c r="I25" s="36">
        <f>SUM(H25)-E25</f>
        <v>-1</v>
      </c>
    </row>
    <row r="27" spans="1:9">
      <c r="A27" s="39"/>
      <c r="B27" s="39"/>
      <c r="C27" s="39"/>
      <c r="D27" s="39"/>
      <c r="E27" s="39"/>
      <c r="F27" s="87"/>
      <c r="G27" s="78"/>
      <c r="H27" s="78"/>
      <c r="I27" s="79"/>
    </row>
    <row r="28" spans="1:9">
      <c r="A28" s="39"/>
      <c r="B28" s="39"/>
      <c r="C28" s="31"/>
      <c r="D28" s="31"/>
      <c r="E28" s="77"/>
      <c r="F28" s="85"/>
      <c r="G28" s="77" t="s">
        <v>54</v>
      </c>
      <c r="H28" s="77"/>
      <c r="I28" s="86"/>
    </row>
    <row r="29" spans="1:9">
      <c r="E29" s="68"/>
      <c r="F29" s="80"/>
      <c r="G29" s="68"/>
      <c r="H29" s="68"/>
      <c r="I29" s="81"/>
    </row>
    <row r="30" spans="1:9">
      <c r="E30" s="68"/>
      <c r="F30" s="80" t="s">
        <v>62</v>
      </c>
      <c r="G30" s="68"/>
      <c r="H30" s="68"/>
      <c r="I30" s="81"/>
    </row>
    <row r="31" spans="1:9">
      <c r="E31" s="68"/>
      <c r="F31" s="80" t="s">
        <v>61</v>
      </c>
      <c r="G31" s="68"/>
      <c r="H31" s="68"/>
      <c r="I31" s="81"/>
    </row>
    <row r="32" spans="1:9">
      <c r="E32" s="68"/>
      <c r="F32" s="80" t="s">
        <v>60</v>
      </c>
      <c r="G32" s="68"/>
      <c r="H32" s="68"/>
      <c r="I32" s="81"/>
    </row>
    <row r="33" spans="1:9">
      <c r="E33" s="68"/>
      <c r="F33" s="82" t="s">
        <v>59</v>
      </c>
      <c r="G33" s="83"/>
      <c r="H33" s="83"/>
      <c r="I33" s="84"/>
    </row>
    <row r="34" spans="1:9">
      <c r="A34" s="35"/>
      <c r="E34" s="68"/>
      <c r="F34" s="68"/>
      <c r="G34" s="68"/>
      <c r="H34" s="68"/>
      <c r="I34" s="68"/>
    </row>
    <row r="35" spans="1:9">
      <c r="B35" s="40"/>
      <c r="C35" s="35" t="s">
        <v>39</v>
      </c>
    </row>
  </sheetData>
  <sheetProtection sheet="1" objects="1" scenarios="1"/>
  <mergeCells count="19">
    <mergeCell ref="C23:E23"/>
    <mergeCell ref="F23:H23"/>
    <mergeCell ref="I23:I24"/>
    <mergeCell ref="F15:G15"/>
    <mergeCell ref="F16:G16"/>
    <mergeCell ref="F17:G17"/>
    <mergeCell ref="F18:G18"/>
    <mergeCell ref="F13:G13"/>
    <mergeCell ref="F14:G14"/>
    <mergeCell ref="A1:I1"/>
    <mergeCell ref="B7:B8"/>
    <mergeCell ref="E7:E8"/>
    <mergeCell ref="F7:G8"/>
    <mergeCell ref="F9:G9"/>
    <mergeCell ref="K2:L2"/>
    <mergeCell ref="K1:L1"/>
    <mergeCell ref="F10:G10"/>
    <mergeCell ref="F11:G11"/>
    <mergeCell ref="F12:G12"/>
  </mergeCells>
  <printOptions horizontalCentered="1"/>
  <pageMargins left="0.59055118110236227" right="0.19685039370078741" top="0.7480314960629921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zoomScale="87" zoomScaleNormal="87" workbookViewId="0">
      <selection activeCell="N17" sqref="N17"/>
    </sheetView>
  </sheetViews>
  <sheetFormatPr defaultRowHeight="21.75"/>
  <cols>
    <col min="1" max="1" width="2.85546875" style="1" customWidth="1"/>
    <col min="2" max="2" width="19.85546875" style="1" customWidth="1"/>
    <col min="3" max="3" width="8.85546875" style="1" customWidth="1"/>
    <col min="4" max="4" width="9.140625" style="1" customWidth="1"/>
    <col min="5" max="5" width="7.42578125" style="1" customWidth="1"/>
    <col min="6" max="6" width="10.5703125" style="1" customWidth="1"/>
    <col min="7" max="7" width="9.7109375" style="1" customWidth="1"/>
    <col min="8" max="8" width="9" style="1" customWidth="1"/>
    <col min="9" max="9" width="9.7109375" style="1" customWidth="1"/>
  </cols>
  <sheetData>
    <row r="1" spans="1:9" ht="29.25">
      <c r="A1" s="115" t="s">
        <v>27</v>
      </c>
      <c r="B1" s="115"/>
      <c r="C1" s="115"/>
      <c r="D1" s="115"/>
      <c r="E1" s="115"/>
      <c r="F1" s="115"/>
      <c r="G1" s="115"/>
      <c r="H1" s="115"/>
      <c r="I1" s="115"/>
    </row>
    <row r="3" spans="1:9">
      <c r="A3" s="2" t="s">
        <v>28</v>
      </c>
      <c r="B3" s="2"/>
      <c r="C3" s="2"/>
      <c r="D3" s="2" t="s">
        <v>29</v>
      </c>
      <c r="E3" s="2"/>
      <c r="F3" s="2"/>
      <c r="G3" s="2" t="s">
        <v>30</v>
      </c>
    </row>
    <row r="4" spans="1:9">
      <c r="A4" s="9"/>
      <c r="B4" s="2" t="s">
        <v>31</v>
      </c>
      <c r="C4" s="2"/>
      <c r="D4" s="10"/>
      <c r="E4" s="2" t="s">
        <v>32</v>
      </c>
      <c r="F4" s="10"/>
      <c r="G4" s="2"/>
      <c r="H4" s="2"/>
    </row>
    <row r="5" spans="1:9" ht="24" customHeight="1">
      <c r="A5" s="2" t="s">
        <v>33</v>
      </c>
    </row>
    <row r="6" spans="1:9">
      <c r="A6" s="2"/>
    </row>
    <row r="7" spans="1:9" ht="21">
      <c r="A7" s="6"/>
      <c r="B7" s="116" t="s">
        <v>1</v>
      </c>
      <c r="C7" s="7" t="s">
        <v>2</v>
      </c>
      <c r="D7" s="4" t="s">
        <v>2</v>
      </c>
      <c r="E7" s="118"/>
      <c r="F7" s="116" t="s">
        <v>1</v>
      </c>
      <c r="G7" s="119"/>
      <c r="H7" s="7" t="s">
        <v>2</v>
      </c>
      <c r="I7" s="4" t="s">
        <v>2</v>
      </c>
    </row>
    <row r="8" spans="1:9" ht="21">
      <c r="A8" s="6"/>
      <c r="B8" s="117"/>
      <c r="C8" s="8" t="s">
        <v>4</v>
      </c>
      <c r="D8" s="3" t="s">
        <v>3</v>
      </c>
      <c r="E8" s="118"/>
      <c r="F8" s="117"/>
      <c r="G8" s="120"/>
      <c r="H8" s="8" t="s">
        <v>4</v>
      </c>
      <c r="I8" s="3" t="s">
        <v>3</v>
      </c>
    </row>
    <row r="9" spans="1:9">
      <c r="A9" s="6"/>
      <c r="B9" s="11" t="s">
        <v>5</v>
      </c>
      <c r="C9" s="11"/>
      <c r="D9" s="12">
        <f>IF(C9=0,0,IF(C9&lt;10,1,IF(MOD(C9,30)&lt;10,ROUNDDOWN(C9/30,0),ROUNDUP(C9/30,0))))</f>
        <v>0</v>
      </c>
      <c r="E9" s="13"/>
      <c r="F9" s="121" t="s">
        <v>15</v>
      </c>
      <c r="G9" s="122"/>
      <c r="H9" s="14"/>
      <c r="I9" s="15">
        <f t="shared" ref="I9:I15" si="0">IF(H9=0,0,IF(H9&lt;10,1,IF(MOD(H9,40)&lt;10,ROUNDDOWN(H9/40,0),ROUNDUP(H9/40,0))))</f>
        <v>0</v>
      </c>
    </row>
    <row r="10" spans="1:9">
      <c r="A10" s="6"/>
      <c r="B10" s="16" t="s">
        <v>6</v>
      </c>
      <c r="C10" s="17"/>
      <c r="D10" s="12">
        <f>IF(C10=0,0,IF(C10&lt;10,1,IF(MOD(C10,30)&lt;10,ROUNDDOWN(C10/30,0),ROUNDUP(C10/30,0))))</f>
        <v>0</v>
      </c>
      <c r="E10" s="13"/>
      <c r="F10" s="123" t="s">
        <v>16</v>
      </c>
      <c r="G10" s="124"/>
      <c r="H10" s="11"/>
      <c r="I10" s="12">
        <f t="shared" si="0"/>
        <v>0</v>
      </c>
    </row>
    <row r="11" spans="1:9">
      <c r="A11" s="6"/>
      <c r="B11" s="18" t="s">
        <v>7</v>
      </c>
      <c r="C11" s="18">
        <f>SUM(C9:C10)</f>
        <v>0</v>
      </c>
      <c r="D11" s="19">
        <f>SUM(D9:D10)</f>
        <v>0</v>
      </c>
      <c r="E11" s="13"/>
      <c r="F11" s="125" t="s">
        <v>17</v>
      </c>
      <c r="G11" s="126"/>
      <c r="H11" s="16"/>
      <c r="I11" s="20">
        <f t="shared" si="0"/>
        <v>0</v>
      </c>
    </row>
    <row r="12" spans="1:9">
      <c r="A12" s="6"/>
      <c r="B12" s="14" t="s">
        <v>8</v>
      </c>
      <c r="C12" s="21"/>
      <c r="D12" s="12">
        <f t="shared" ref="D12:D17" si="1">IF(C12=0,0,IF(C12&lt;10,1,IF(MOD(C12,40)&lt;10,ROUNDDOWN(C12/40,0),ROUNDUP(C12/40,0))))</f>
        <v>0</v>
      </c>
      <c r="E12" s="13"/>
      <c r="F12" s="113" t="s">
        <v>18</v>
      </c>
      <c r="G12" s="114"/>
      <c r="H12" s="18">
        <f>SUM(H9:H11)</f>
        <v>0</v>
      </c>
      <c r="I12" s="22">
        <f>SUM(I9:I11)</f>
        <v>0</v>
      </c>
    </row>
    <row r="13" spans="1:9">
      <c r="A13" s="6"/>
      <c r="B13" s="11" t="s">
        <v>9</v>
      </c>
      <c r="C13" s="11"/>
      <c r="D13" s="12">
        <f t="shared" si="1"/>
        <v>0</v>
      </c>
      <c r="E13" s="13"/>
      <c r="F13" s="121" t="s">
        <v>19</v>
      </c>
      <c r="G13" s="122"/>
      <c r="H13" s="14"/>
      <c r="I13" s="15">
        <f t="shared" si="0"/>
        <v>0</v>
      </c>
    </row>
    <row r="14" spans="1:9">
      <c r="A14" s="6"/>
      <c r="B14" s="11" t="s">
        <v>10</v>
      </c>
      <c r="C14" s="11"/>
      <c r="D14" s="12">
        <f t="shared" si="1"/>
        <v>0</v>
      </c>
      <c r="E14" s="13"/>
      <c r="F14" s="123" t="s">
        <v>20</v>
      </c>
      <c r="G14" s="124"/>
      <c r="H14" s="11"/>
      <c r="I14" s="12">
        <f t="shared" si="0"/>
        <v>0</v>
      </c>
    </row>
    <row r="15" spans="1:9">
      <c r="A15" s="6"/>
      <c r="B15" s="11" t="s">
        <v>11</v>
      </c>
      <c r="C15" s="11"/>
      <c r="D15" s="12">
        <f t="shared" si="1"/>
        <v>0</v>
      </c>
      <c r="E15" s="13"/>
      <c r="F15" s="125" t="s">
        <v>21</v>
      </c>
      <c r="G15" s="126"/>
      <c r="H15" s="16"/>
      <c r="I15" s="20">
        <f t="shared" si="0"/>
        <v>0</v>
      </c>
    </row>
    <row r="16" spans="1:9">
      <c r="A16" s="6"/>
      <c r="B16" s="11" t="s">
        <v>12</v>
      </c>
      <c r="C16" s="11"/>
      <c r="D16" s="12">
        <f t="shared" si="1"/>
        <v>0</v>
      </c>
      <c r="E16" s="13"/>
      <c r="F16" s="113" t="s">
        <v>22</v>
      </c>
      <c r="G16" s="114"/>
      <c r="H16" s="18">
        <f>SUM(H13:H15)</f>
        <v>0</v>
      </c>
      <c r="I16" s="19">
        <f>SUM(I13:I15)</f>
        <v>0</v>
      </c>
    </row>
    <row r="17" spans="1:9">
      <c r="A17" s="6"/>
      <c r="B17" s="16" t="s">
        <v>13</v>
      </c>
      <c r="C17" s="17"/>
      <c r="D17" s="12">
        <f t="shared" si="1"/>
        <v>0</v>
      </c>
      <c r="E17" s="13"/>
      <c r="F17" s="113" t="s">
        <v>34</v>
      </c>
      <c r="G17" s="114"/>
      <c r="H17" s="18">
        <f>SUM(H12)+H16</f>
        <v>0</v>
      </c>
      <c r="I17" s="19">
        <f>SUM(I12)+I16</f>
        <v>0</v>
      </c>
    </row>
    <row r="18" spans="1:9">
      <c r="A18" s="6"/>
      <c r="B18" s="18" t="s">
        <v>14</v>
      </c>
      <c r="C18" s="18">
        <f>SUM(C12:C17)</f>
        <v>0</v>
      </c>
      <c r="D18" s="19">
        <f>SUM(D12:D17)</f>
        <v>0</v>
      </c>
      <c r="E18" s="13"/>
      <c r="F18" s="113" t="s">
        <v>23</v>
      </c>
      <c r="G18" s="114"/>
      <c r="H18" s="18">
        <f>SUM(C19)+H17</f>
        <v>0</v>
      </c>
      <c r="I18" s="19">
        <f>SUM(D19)+I17</f>
        <v>0</v>
      </c>
    </row>
    <row r="19" spans="1:9">
      <c r="A19" s="6"/>
      <c r="B19" s="23" t="s">
        <v>35</v>
      </c>
      <c r="C19" s="22">
        <f>SUM(C18,C11)</f>
        <v>0</v>
      </c>
      <c r="D19" s="22">
        <f>SUM(D18,D11)</f>
        <v>0</v>
      </c>
      <c r="F19" s="6"/>
      <c r="H19" s="5"/>
      <c r="I19" s="5"/>
    </row>
    <row r="20" spans="1:9">
      <c r="A20" s="6"/>
      <c r="F20" s="6"/>
      <c r="H20" s="5"/>
      <c r="I20" s="5"/>
    </row>
    <row r="21" spans="1:9">
      <c r="A21" s="6"/>
      <c r="C21" s="5" t="s">
        <v>36</v>
      </c>
      <c r="F21" s="6"/>
    </row>
    <row r="22" spans="1:9">
      <c r="B22" s="2"/>
      <c r="C22" s="127" t="s">
        <v>24</v>
      </c>
      <c r="D22" s="128"/>
      <c r="E22" s="129"/>
      <c r="F22" s="130" t="s">
        <v>25</v>
      </c>
      <c r="G22" s="131"/>
      <c r="H22" s="132"/>
      <c r="I22" s="133" t="s">
        <v>26</v>
      </c>
    </row>
    <row r="23" spans="1:9">
      <c r="C23" s="24" t="s">
        <v>37</v>
      </c>
      <c r="D23" s="26" t="s">
        <v>38</v>
      </c>
      <c r="E23" s="25" t="s">
        <v>0</v>
      </c>
      <c r="F23" s="24" t="s">
        <v>37</v>
      </c>
      <c r="G23" s="26" t="s">
        <v>38</v>
      </c>
      <c r="H23" s="25" t="s">
        <v>0</v>
      </c>
      <c r="I23" s="134"/>
    </row>
    <row r="24" spans="1:9">
      <c r="C24" s="27">
        <f>IF(H18&lt;=0,0,IF(H18&lt;=359,1,IF(H18&lt;=719,2,IF(H18&lt;=1079,3,IF(H18&lt;=1679,4,IF(H18&lt;=1680,5,IF(H18&lt;=1680,1,5)))))))</f>
        <v>0</v>
      </c>
      <c r="D24" s="28">
        <f>IF(H18&gt;120,ROUND(((((D11)*30)+(C11))/50+(((D18)*40)+(C18))/50+(I17)*2),0),IF((C11+C18)&lt;=0,0,IF((C11+C18)&lt;=20,1,IF((C11+C18)&lt;=40,2,IF((C11+C18)&lt;=60,3,IF((C11+C18)&lt;=80,4,IF((C11+C18)&lt;=100,5,IF((C11+C18)&lt;=120,6,0)))))))+((I17)*2))</f>
        <v>0</v>
      </c>
      <c r="E24" s="22">
        <f>SUM(C24:D24)</f>
        <v>0</v>
      </c>
      <c r="F24" s="29"/>
      <c r="G24" s="29"/>
      <c r="H24" s="30">
        <f>SUM(F24:G24)</f>
        <v>0</v>
      </c>
      <c r="I24" s="22">
        <f>SUM(H24)-E24</f>
        <v>0</v>
      </c>
    </row>
    <row r="26" spans="1:9">
      <c r="A26" s="33" t="s">
        <v>41</v>
      </c>
      <c r="B26" s="32"/>
      <c r="C26" s="32"/>
      <c r="D26" s="32"/>
      <c r="E26" s="32"/>
      <c r="F26" s="32"/>
    </row>
    <row r="27" spans="1:9">
      <c r="B27" s="1" t="s">
        <v>40</v>
      </c>
    </row>
    <row r="28" spans="1:9">
      <c r="B28" s="1" t="s">
        <v>42</v>
      </c>
    </row>
    <row r="33" spans="1:3">
      <c r="A33" s="2"/>
    </row>
    <row r="34" spans="1:3">
      <c r="B34" s="30"/>
      <c r="C34" s="2" t="s">
        <v>39</v>
      </c>
    </row>
  </sheetData>
  <mergeCells count="17">
    <mergeCell ref="F17:G17"/>
    <mergeCell ref="F18:G18"/>
    <mergeCell ref="C22:E22"/>
    <mergeCell ref="F22:H22"/>
    <mergeCell ref="I22:I23"/>
    <mergeCell ref="F16:G16"/>
    <mergeCell ref="A1:I1"/>
    <mergeCell ref="B7:B8"/>
    <mergeCell ref="E7:E8"/>
    <mergeCell ref="F7:G8"/>
    <mergeCell ref="F9:G9"/>
    <mergeCell ref="F10:G10"/>
    <mergeCell ref="F11:G11"/>
    <mergeCell ref="F12:G12"/>
    <mergeCell ref="F13:G13"/>
    <mergeCell ref="F14:G14"/>
    <mergeCell ref="F15:G15"/>
  </mergeCells>
  <pageMargins left="0.7" right="0.7" top="0.75" bottom="0.75" header="0.3" footer="0.3"/>
  <pageSetup paperSize="9" orientation="portrait" r:id="rId1"/>
  <headerFooter>
    <oddFooter>&amp;Lกผอ./สพร./สพฐ.(sunisa2558)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แบบคำนวณอัตรากำลัง</vt:lpstr>
      <vt:lpstr>Sheet1</vt:lpstr>
      <vt:lpstr>ปริมาณงานสถานศึกษา</vt:lpstr>
    </vt:vector>
  </TitlesOfParts>
  <Company>OBEC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centre</dc:creator>
  <cp:lastModifiedBy>Windows User</cp:lastModifiedBy>
  <cp:lastPrinted>2024-06-25T03:49:43Z</cp:lastPrinted>
  <dcterms:created xsi:type="dcterms:W3CDTF">2009-05-21T08:39:53Z</dcterms:created>
  <dcterms:modified xsi:type="dcterms:W3CDTF">2024-06-25T03:49:54Z</dcterms:modified>
</cp:coreProperties>
</file>